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4915" windowHeight="128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1" i="1"/>
  <c r="B14"/>
  <c r="C7"/>
  <c r="C4"/>
  <c r="C8" l="1"/>
  <c r="C16" s="1"/>
  <c r="C6"/>
  <c r="B20" l="1"/>
  <c r="B19" s="1"/>
  <c r="B12"/>
  <c r="C12" s="1"/>
  <c r="D12" s="1"/>
  <c r="B13"/>
  <c r="C13" s="1"/>
  <c r="C14"/>
  <c r="C20"/>
  <c r="D20" l="1"/>
  <c r="C21" s="1"/>
  <c r="C22" s="1"/>
  <c r="B27"/>
  <c r="B28"/>
  <c r="C19" l="1"/>
  <c r="B31" s="1"/>
  <c r="B32" l="1"/>
</calcChain>
</file>

<file path=xl/sharedStrings.xml><?xml version="1.0" encoding="utf-8"?>
<sst xmlns="http://schemas.openxmlformats.org/spreadsheetml/2006/main" count="39" uniqueCount="29">
  <si>
    <t>G</t>
  </si>
  <si>
    <t>Ms</t>
  </si>
  <si>
    <t>Mj</t>
  </si>
  <si>
    <t>mu</t>
  </si>
  <si>
    <t>Xs</t>
  </si>
  <si>
    <t>Xj</t>
  </si>
  <si>
    <t>Xast</t>
  </si>
  <si>
    <t>aSJup</t>
  </si>
  <si>
    <t>Xred</t>
  </si>
  <si>
    <t>Xreal</t>
  </si>
  <si>
    <t>Mt</t>
  </si>
  <si>
    <t>Vs</t>
  </si>
  <si>
    <t>Vj</t>
  </si>
  <si>
    <t>scaling</t>
  </si>
  <si>
    <t>Conversion between unit values and real world values</t>
  </si>
  <si>
    <t>V red</t>
  </si>
  <si>
    <t>V real</t>
  </si>
  <si>
    <t>Conversion to sun referenced values</t>
  </si>
  <si>
    <t>Vsun</t>
  </si>
  <si>
    <t>Vjup</t>
  </si>
  <si>
    <t>Omega</t>
  </si>
  <si>
    <t>Vast,omega</t>
  </si>
  <si>
    <t>Vast, fixed</t>
  </si>
  <si>
    <t>Conversion from unit values to real values</t>
  </si>
  <si>
    <t>m</t>
  </si>
  <si>
    <t>kg</t>
  </si>
  <si>
    <t xml:space="preserve">(in order to convert from rotating frame) </t>
  </si>
  <si>
    <t>m/s</t>
  </si>
  <si>
    <t>ADAPTED TO MATCH with value in paper</t>
  </si>
</sst>
</file>

<file path=xl/styles.xml><?xml version="1.0" encoding="utf-8"?>
<styleSheet xmlns="http://schemas.openxmlformats.org/spreadsheetml/2006/main">
  <numFmts count="4">
    <numFmt numFmtId="165" formatCode="0.000000E+00"/>
    <numFmt numFmtId="166" formatCode="0.00000E+00"/>
    <numFmt numFmtId="169" formatCode="0.00000000"/>
    <numFmt numFmtId="170" formatCode="0.0000000E+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1" fontId="0" fillId="0" borderId="0" xfId="0" applyNumberFormat="1"/>
    <xf numFmtId="0" fontId="2" fillId="0" borderId="0" xfId="0" applyFont="1"/>
    <xf numFmtId="0" fontId="1" fillId="0" borderId="0" xfId="0" applyFont="1"/>
    <xf numFmtId="0" fontId="1" fillId="2" borderId="0" xfId="0" applyFont="1" applyFill="1"/>
    <xf numFmtId="165" fontId="0" fillId="0" borderId="0" xfId="0" applyNumberFormat="1"/>
    <xf numFmtId="0" fontId="0" fillId="3" borderId="0" xfId="0" applyFill="1"/>
    <xf numFmtId="166" fontId="0" fillId="0" borderId="0" xfId="0" applyNumberFormat="1"/>
    <xf numFmtId="169" fontId="1" fillId="2" borderId="0" xfId="0" applyNumberFormat="1" applyFont="1" applyFill="1"/>
    <xf numFmtId="17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4" sqref="C4"/>
    </sheetView>
  </sheetViews>
  <sheetFormatPr defaultRowHeight="15"/>
  <cols>
    <col min="2" max="2" width="14.28515625" customWidth="1"/>
    <col min="3" max="4" width="12.5703125" bestFit="1" customWidth="1"/>
  </cols>
  <sheetData>
    <row r="1" spans="1:6">
      <c r="A1" s="3" t="s">
        <v>14</v>
      </c>
    </row>
    <row r="3" spans="1:6">
      <c r="B3" t="s">
        <v>0</v>
      </c>
      <c r="C3" s="1">
        <v>6.6725985000000001E-11</v>
      </c>
    </row>
    <row r="4" spans="1:6">
      <c r="B4" t="s">
        <v>1</v>
      </c>
      <c r="C4">
        <f>1.9889169E+30</f>
        <v>1.9889169E+30</v>
      </c>
    </row>
    <row r="5" spans="1:6">
      <c r="B5" t="s">
        <v>2</v>
      </c>
      <c r="C5" s="6">
        <v>1.89718193736319E+27</v>
      </c>
      <c r="D5" s="5" t="s">
        <v>28</v>
      </c>
      <c r="F5" s="5"/>
    </row>
    <row r="6" spans="1:6">
      <c r="B6" t="s">
        <v>3</v>
      </c>
      <c r="C6" s="6">
        <f>C5/C4</f>
        <v>9.5387692535730878E-4</v>
      </c>
    </row>
    <row r="7" spans="1:6">
      <c r="B7" t="s">
        <v>7</v>
      </c>
      <c r="C7" s="2">
        <f>778547200000</f>
        <v>778547200000</v>
      </c>
      <c r="D7" t="s">
        <v>24</v>
      </c>
    </row>
    <row r="8" spans="1:6">
      <c r="B8" t="s">
        <v>10</v>
      </c>
      <c r="C8">
        <f>C4+C5</f>
        <v>1.9908140819373631E+30</v>
      </c>
      <c r="D8" t="s">
        <v>25</v>
      </c>
    </row>
    <row r="10" spans="1:6">
      <c r="A10" s="3" t="s">
        <v>23</v>
      </c>
    </row>
    <row r="11" spans="1:6">
      <c r="B11" t="s">
        <v>8</v>
      </c>
      <c r="C11" t="s">
        <v>9</v>
      </c>
      <c r="D11" t="s">
        <v>13</v>
      </c>
    </row>
    <row r="12" spans="1:6">
      <c r="A12" t="s">
        <v>4</v>
      </c>
      <c r="B12">
        <f>-C6</f>
        <v>-9.5387692535730878E-4</v>
      </c>
      <c r="C12">
        <f>B12*$C$7</f>
        <v>-742638209.38154173</v>
      </c>
      <c r="D12">
        <f>C12/B12</f>
        <v>778547200000</v>
      </c>
    </row>
    <row r="13" spans="1:6">
      <c r="A13" t="s">
        <v>5</v>
      </c>
      <c r="B13">
        <f>1-C6</f>
        <v>0.99904612307464269</v>
      </c>
      <c r="C13">
        <f>B13*$C$7</f>
        <v>777804561790.61841</v>
      </c>
    </row>
    <row r="14" spans="1:6">
      <c r="A14" t="s">
        <v>6</v>
      </c>
      <c r="B14" s="4">
        <f>-1.06201</f>
        <v>-1.0620099999999999</v>
      </c>
      <c r="C14">
        <f>B14*$C$7</f>
        <v>-826824911871.99988</v>
      </c>
    </row>
    <row r="16" spans="1:6">
      <c r="A16" t="s">
        <v>20</v>
      </c>
      <c r="C16" s="1">
        <f>1/SQRT(C7*C7*C7/C3/C8)</f>
        <v>1.6777816032687747E-8</v>
      </c>
      <c r="D16" t="s">
        <v>26</v>
      </c>
    </row>
    <row r="18" spans="1:4">
      <c r="B18" t="s">
        <v>15</v>
      </c>
      <c r="C18" t="s">
        <v>16</v>
      </c>
      <c r="D18" t="s">
        <v>13</v>
      </c>
    </row>
    <row r="19" spans="1:4">
      <c r="A19" t="s">
        <v>11</v>
      </c>
      <c r="B19">
        <f>B20*C5/C4</f>
        <v>9.5296704416857969E-4</v>
      </c>
      <c r="C19">
        <f>-B19*D20</f>
        <v>-12.447962095057322</v>
      </c>
    </row>
    <row r="20" spans="1:4">
      <c r="A20" t="s">
        <v>12</v>
      </c>
      <c r="B20">
        <f>(1-C6)</f>
        <v>0.99904612307464269</v>
      </c>
      <c r="C20">
        <f>SQRT(C3*C8*(1-C6)^2/C7)</f>
        <v>13049.861847108306</v>
      </c>
      <c r="D20">
        <f>C20/B20</f>
        <v>13062.321694364155</v>
      </c>
    </row>
    <row r="21" spans="1:4">
      <c r="A21" t="s">
        <v>21</v>
      </c>
      <c r="B21" s="8">
        <f>0.10851</f>
        <v>0.10851</v>
      </c>
      <c r="C21">
        <f>B21*D20</f>
        <v>1417.3925270554544</v>
      </c>
    </row>
    <row r="22" spans="1:4">
      <c r="A22" t="s">
        <v>22</v>
      </c>
      <c r="B22" s="3"/>
      <c r="C22" s="1">
        <f>C21+C14*C16</f>
        <v>-12454.92373557622</v>
      </c>
    </row>
    <row r="24" spans="1:4">
      <c r="A24" s="3" t="s">
        <v>17</v>
      </c>
    </row>
    <row r="26" spans="1:4">
      <c r="A26" t="s">
        <v>4</v>
      </c>
      <c r="B26">
        <v>0</v>
      </c>
      <c r="C26" t="s">
        <v>24</v>
      </c>
    </row>
    <row r="27" spans="1:4">
      <c r="A27" t="s">
        <v>5</v>
      </c>
      <c r="B27" s="9">
        <f>C13-C12</f>
        <v>778547200000</v>
      </c>
      <c r="C27" t="s">
        <v>24</v>
      </c>
    </row>
    <row r="28" spans="1:4">
      <c r="A28" t="s">
        <v>6</v>
      </c>
      <c r="B28" s="9">
        <f>C14-C12</f>
        <v>-826082273662.61829</v>
      </c>
      <c r="C28" t="s">
        <v>24</v>
      </c>
    </row>
    <row r="30" spans="1:4">
      <c r="A30" t="s">
        <v>18</v>
      </c>
      <c r="B30">
        <v>0</v>
      </c>
      <c r="C30" t="s">
        <v>27</v>
      </c>
    </row>
    <row r="31" spans="1:4">
      <c r="A31" t="s">
        <v>19</v>
      </c>
      <c r="B31">
        <f>C20-C19</f>
        <v>13062.309809203363</v>
      </c>
      <c r="C31" t="s">
        <v>27</v>
      </c>
    </row>
    <row r="32" spans="1:4">
      <c r="A32" t="s">
        <v>22</v>
      </c>
      <c r="B32" s="7">
        <f>C22-C19</f>
        <v>-12442.475773481163</v>
      </c>
      <c r="C32" t="s">
        <v>27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dcterms:created xsi:type="dcterms:W3CDTF">2010-11-11T10:19:28Z</dcterms:created>
  <dcterms:modified xsi:type="dcterms:W3CDTF">2010-11-11T19:17:07Z</dcterms:modified>
</cp:coreProperties>
</file>